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781" activeTab="3"/>
  </bookViews>
  <sheets>
    <sheet name="Plan og Teknik-drift" sheetId="1" r:id="rId1"/>
    <sheet name="Plan og Teknik-anlæg" sheetId="2" r:id="rId2"/>
    <sheet name="Byggemodning" sheetId="3" r:id="rId3"/>
    <sheet name="Salg af grunde" sheetId="4" r:id="rId4"/>
  </sheets>
  <definedNames>
    <definedName name="_xlnm.Print_Titles" localSheetId="1">'Plan og Teknik-anlæg'!$6:$7</definedName>
    <definedName name="_xlnm.Print_Titles" localSheetId="0">'Plan og Teknik-drift'!$6:$7</definedName>
  </definedNames>
  <calcPr fullCalcOnLoad="1"/>
</workbook>
</file>

<file path=xl/sharedStrings.xml><?xml version="1.0" encoding="utf-8"?>
<sst xmlns="http://schemas.openxmlformats.org/spreadsheetml/2006/main" count="202" uniqueCount="140">
  <si>
    <t>Udvalg: Økonomi</t>
  </si>
  <si>
    <t>I alt</t>
  </si>
  <si>
    <t>Virksomhed/område:</t>
  </si>
  <si>
    <t>Drift</t>
  </si>
  <si>
    <t>Dok.nr.</t>
  </si>
  <si>
    <t>Budget-overførsel i alt</t>
  </si>
  <si>
    <t>Udenfor rammen:</t>
  </si>
  <si>
    <t>+ = overskud,     - =  underskud</t>
  </si>
  <si>
    <t>Indenfor rammen:</t>
  </si>
  <si>
    <t>Anlægsprojekter</t>
  </si>
  <si>
    <t>Konto 
(sted)</t>
  </si>
  <si>
    <t>Udvalg: Plan og Teknik</t>
  </si>
  <si>
    <t>Ølgod - Fælles friareal omkring Storegade/Torvet (Apotekerhaven)</t>
  </si>
  <si>
    <t>Virksomhed:</t>
  </si>
  <si>
    <t>Ølgod - Områdefornyelse i Ølgod by (P2)</t>
  </si>
  <si>
    <t>Ølgod - Bygningsfornyelse P1 (del af områdefornyelse)</t>
  </si>
  <si>
    <t>Ølgod - stier</t>
  </si>
  <si>
    <t>Stianlæg overfor Skolevej Varde</t>
  </si>
  <si>
    <t>Trafikregulering af krydset Pramstedvej/Vestervold, Varde</t>
  </si>
  <si>
    <t>Vejdir. Plan for "Sanering af jernbane og driftsoverkørsel"</t>
  </si>
  <si>
    <t xml:space="preserve">Campus - Ny stamvej </t>
  </si>
  <si>
    <t>Teknik og Miljø</t>
  </si>
  <si>
    <t>Vandløbsvæsen, fælles formål</t>
  </si>
  <si>
    <t>00.48.70</t>
  </si>
  <si>
    <t>00.52.80</t>
  </si>
  <si>
    <t>00.52.81</t>
  </si>
  <si>
    <t>00.52.89</t>
  </si>
  <si>
    <t>Plan og Byg</t>
  </si>
  <si>
    <t>00.38.50</t>
  </si>
  <si>
    <t>Faste ejd. - Fælles formål</t>
  </si>
  <si>
    <t>00.25.10</t>
  </si>
  <si>
    <t>Grønne områder og naturpl.</t>
  </si>
  <si>
    <t>00.28.20</t>
  </si>
  <si>
    <t>Vedligeholdelse af vandløb</t>
  </si>
  <si>
    <t>00.48.71</t>
  </si>
  <si>
    <t>Miljøbesk.-Fælles formål</t>
  </si>
  <si>
    <t>Fælles funktion - Fælles form.</t>
  </si>
  <si>
    <t>02.22.01</t>
  </si>
  <si>
    <t>Arb. For fremmed regning</t>
  </si>
  <si>
    <t>02.22.03</t>
  </si>
  <si>
    <t>Driftsbyg. Og -pladser</t>
  </si>
  <si>
    <t>02.22.05</t>
  </si>
  <si>
    <t>Vejvedligeholdelse m.v.</t>
  </si>
  <si>
    <t>02.28.11</t>
  </si>
  <si>
    <t>Belægninger</t>
  </si>
  <si>
    <t>02.28.12</t>
  </si>
  <si>
    <t>Fast ejd. - Fælles formål</t>
  </si>
  <si>
    <t>Driftsbygn.og -pladser</t>
  </si>
  <si>
    <t>Busdrift</t>
  </si>
  <si>
    <t>02.32.31</t>
  </si>
  <si>
    <t>Lystbådehavne m.v.</t>
  </si>
  <si>
    <t>02.35.41</t>
  </si>
  <si>
    <t>Naturforvaltningsprojekt</t>
  </si>
  <si>
    <t>Skove</t>
  </si>
  <si>
    <t>00.38.53</t>
  </si>
  <si>
    <t>Jordforurening</t>
  </si>
  <si>
    <t>Øvr. planl., unders.,tilsyn mv.</t>
  </si>
  <si>
    <t>Øvr.planl.,unders.,tilsyn mv.</t>
  </si>
  <si>
    <t>Grønne omr. og naturpladser</t>
  </si>
  <si>
    <t>Direktionen</t>
  </si>
  <si>
    <t>Sandflugt</t>
  </si>
  <si>
    <t>00.38.54</t>
  </si>
  <si>
    <t>Byggemodning, Boligformål</t>
  </si>
  <si>
    <t>Byggemodning, Erhvervsformål</t>
  </si>
  <si>
    <t>Ombygning af strækning af Blåvandvej i Blåvand by</t>
  </si>
  <si>
    <t>Pulje til cykelstier 2010</t>
  </si>
  <si>
    <t xml:space="preserve">Cykelsti Kvongvej </t>
  </si>
  <si>
    <t xml:space="preserve">Cykelsti Gunderupvej </t>
  </si>
  <si>
    <t>Anlæg - Byggemodning</t>
  </si>
  <si>
    <t>Anlæg - Salg af grunde</t>
  </si>
  <si>
    <t>Bærbare batterier</t>
  </si>
  <si>
    <t>00.52.85</t>
  </si>
  <si>
    <t>Bundne budgetoverførsler fra 2010 og tidligere år</t>
  </si>
  <si>
    <t>Bundne budget-
overførsler fra 2010 og tidligere år</t>
  </si>
  <si>
    <t>015.805</t>
  </si>
  <si>
    <t>015.806</t>
  </si>
  <si>
    <t>015.809</t>
  </si>
  <si>
    <t>015.811</t>
  </si>
  <si>
    <t>015.812</t>
  </si>
  <si>
    <t>002.202</t>
  </si>
  <si>
    <t>002.203</t>
  </si>
  <si>
    <t>Grønne områder/naturpladser</t>
  </si>
  <si>
    <t>Udenfor rammen - 100% overførsel</t>
  </si>
  <si>
    <t>Miljøbesk.- Outrup Motorcross</t>
  </si>
  <si>
    <t>020.835</t>
  </si>
  <si>
    <t>Gadelys - Styring af tændtiderne</t>
  </si>
  <si>
    <t>211.825</t>
  </si>
  <si>
    <t>Varde Bymidte - planlægning -</t>
  </si>
  <si>
    <t>Cykelsti Nymindegabvej</t>
  </si>
  <si>
    <t>Cykelsti Strandvejen</t>
  </si>
  <si>
    <t>Cykelsti Nordenskov - Øse</t>
  </si>
  <si>
    <t>Cykelsti langs Klintingvej, Stausø - forlængelse</t>
  </si>
  <si>
    <t>Cykelstien Strandvejen fra Klintingvej til N. Fiddevej</t>
  </si>
  <si>
    <t>Lederløn - indenfor rammen</t>
  </si>
  <si>
    <t>Ledelse og administration</t>
  </si>
  <si>
    <t>Budget-
overførsel fra 2012 til 2013</t>
  </si>
  <si>
    <t>Korr. budget 2012</t>
  </si>
  <si>
    <t>Regnskab 2012</t>
  </si>
  <si>
    <t>Budgetoverførsel fra 2012 til 2013</t>
  </si>
  <si>
    <t>Kystsikring</t>
  </si>
  <si>
    <t>8802 / 2013</t>
  </si>
  <si>
    <t>13713 / 2013</t>
  </si>
  <si>
    <t>13729 / 2013</t>
  </si>
  <si>
    <t>Skovene</t>
  </si>
  <si>
    <t>Støtte fra indsatspuljen 2011</t>
  </si>
  <si>
    <t>Bygningsfornyelse - generel 2007</t>
  </si>
  <si>
    <t>Bygningsfornyelse - generel 2009</t>
  </si>
  <si>
    <t>Bygningsfornyelse - generel 2010</t>
  </si>
  <si>
    <t>015.813</t>
  </si>
  <si>
    <t>015.815</t>
  </si>
  <si>
    <t>Renovering af friluftscenen i Arnbjerg</t>
  </si>
  <si>
    <t>Opsætning af legepladsredskaber</t>
  </si>
  <si>
    <t>020.850</t>
  </si>
  <si>
    <t>Midler til projekter inden for Grøn vækst</t>
  </si>
  <si>
    <t>050.810</t>
  </si>
  <si>
    <t>Anlæg P-plads, Henne Strand</t>
  </si>
  <si>
    <t>Anlæg af P-plads, Ølgod</t>
  </si>
  <si>
    <t>Stianlæg langs Krogen. Stianlæg langs Kærvej fra Vesterport</t>
  </si>
  <si>
    <t>Forskellige projekter ifm. Skoleveje</t>
  </si>
  <si>
    <t>Varde Bymidte</t>
  </si>
  <si>
    <t>Vestre Landevej/Ndr. Boulevard</t>
  </si>
  <si>
    <t>Optimering af krydset Vestre Landevej/Ndr.Boulevard</t>
  </si>
  <si>
    <t>Sammenbinding af infrastruktur i Nr. Nebel</t>
  </si>
  <si>
    <t>Cykelsti Næsbjerg - Varde</t>
  </si>
  <si>
    <t xml:space="preserve">Sideudvidelse af Gl. Grindstedvej </t>
  </si>
  <si>
    <t>Parkering Campus</t>
  </si>
  <si>
    <t>Parkeringsareal Lerpøtvej, ny tandlægeklinik</t>
  </si>
  <si>
    <t>Ren. af Vestbanens krydsning af Nordre Boulevard</t>
  </si>
  <si>
    <t xml:space="preserve">Cykelsti langs Porsmosevej </t>
  </si>
  <si>
    <t>Byggemodningsudgifter</t>
  </si>
  <si>
    <t>24904-13</t>
  </si>
  <si>
    <t xml:space="preserve">I alt </t>
  </si>
  <si>
    <t>Tilslutningsbidrag, hvor kontoen står i forskud</t>
  </si>
  <si>
    <t>Salg af grunde - boligformål</t>
  </si>
  <si>
    <t>24976-13</t>
  </si>
  <si>
    <t>Salg af grunde - erhvervsformål</t>
  </si>
  <si>
    <t>Anlæg - igangværende</t>
  </si>
  <si>
    <t xml:space="preserve">Byggemodning, tilslutningsbidrag </t>
  </si>
  <si>
    <t>Linjen slettes</t>
  </si>
  <si>
    <t>Budgetoverførsler fra 2012 til 2013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</si>
</sst>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&quot;kr&quot;\ #,##0.00"/>
    <numFmt numFmtId="179" formatCode="[$-406]d\.\ mmmm\ yyyy"/>
    <numFmt numFmtId="180" formatCode="######"/>
    <numFmt numFmtId="181" formatCode="00####"/>
    <numFmt numFmtId="182" formatCode="0#####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3" applyNumberFormat="0" applyAlignment="0" applyProtection="0"/>
    <xf numFmtId="0" fontId="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 quotePrefix="1">
      <alignment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33" borderId="0" xfId="0" applyFont="1" applyFill="1" applyAlignment="1" quotePrefix="1">
      <alignment horizontal="centerContinuous"/>
    </xf>
    <xf numFmtId="0" fontId="0" fillId="33" borderId="0" xfId="0" applyFill="1" applyAlignment="1">
      <alignment horizontal="centerContinuous"/>
    </xf>
    <xf numFmtId="0" fontId="8" fillId="0" borderId="0" xfId="0" applyFont="1" applyAlignment="1">
      <alignment/>
    </xf>
    <xf numFmtId="0" fontId="2" fillId="33" borderId="0" xfId="0" applyFont="1" applyFill="1" applyAlignment="1" quotePrefix="1">
      <alignment wrapText="1"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 horizontal="centerContinuous"/>
    </xf>
    <xf numFmtId="0" fontId="3" fillId="34" borderId="11" xfId="0" applyFont="1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0" fillId="34" borderId="12" xfId="0" applyFill="1" applyBorder="1" applyAlignment="1">
      <alignment horizontal="centerContinuous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right" vertical="center" wrapText="1"/>
    </xf>
    <xf numFmtId="0" fontId="0" fillId="0" borderId="0" xfId="0" applyFont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 quotePrefix="1">
      <alignment horizontal="right"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Alignment="1" quotePrefix="1">
      <alignment horizontal="right" vertical="top"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 quotePrefix="1">
      <alignment horizontal="right" vertical="top"/>
    </xf>
    <xf numFmtId="0" fontId="9" fillId="0" borderId="0" xfId="0" applyFont="1" applyAlignment="1">
      <alignment/>
    </xf>
    <xf numFmtId="3" fontId="0" fillId="0" borderId="13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0" xfId="0" applyFont="1" applyFill="1" applyAlignment="1">
      <alignment/>
    </xf>
    <xf numFmtId="3" fontId="0" fillId="0" borderId="16" xfId="0" applyNumberForma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Normal 3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8"/>
  <sheetViews>
    <sheetView view="pageLayout" zoomScaleSheetLayoutView="100" workbookViewId="0" topLeftCell="A16">
      <selection activeCell="B8" sqref="B8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6.57421875" style="0" customWidth="1"/>
    <col min="5" max="5" width="12.00390625" style="0" customWidth="1"/>
    <col min="6" max="7" width="13.140625" style="0" customWidth="1"/>
    <col min="8" max="8" width="11.7109375" style="0" customWidth="1"/>
    <col min="9" max="9" width="12.140625" style="0" customWidth="1"/>
    <col min="10" max="10" width="16.28125" style="4" customWidth="1"/>
    <col min="13" max="13" width="9.7109375" style="0" bestFit="1" customWidth="1"/>
  </cols>
  <sheetData>
    <row r="1" ht="13.5" thickBot="1"/>
    <row r="2" spans="2:12" ht="26.25" thickBot="1">
      <c r="B2" s="56" t="s">
        <v>139</v>
      </c>
      <c r="C2" s="57"/>
      <c r="D2" s="57"/>
      <c r="E2" s="57"/>
      <c r="F2" s="57"/>
      <c r="G2" s="57"/>
      <c r="H2" s="57"/>
      <c r="I2" s="57"/>
      <c r="J2" s="57"/>
      <c r="K2" s="57"/>
      <c r="L2" s="58"/>
    </row>
    <row r="4" spans="2:3" ht="18">
      <c r="B4" s="17" t="s">
        <v>11</v>
      </c>
      <c r="C4" s="2"/>
    </row>
    <row r="5" spans="2:6" ht="18">
      <c r="B5" s="17" t="s">
        <v>3</v>
      </c>
      <c r="F5" s="19"/>
    </row>
    <row r="6" spans="2:12" s="1" customFormat="1" ht="66" customHeight="1">
      <c r="B6" s="26" t="s">
        <v>2</v>
      </c>
      <c r="C6" s="26"/>
      <c r="D6" s="27" t="s">
        <v>10</v>
      </c>
      <c r="E6" s="28" t="s">
        <v>96</v>
      </c>
      <c r="F6" s="28" t="s">
        <v>97</v>
      </c>
      <c r="G6" s="25" t="s">
        <v>95</v>
      </c>
      <c r="H6" s="25" t="s">
        <v>73</v>
      </c>
      <c r="I6" s="28" t="s">
        <v>5</v>
      </c>
      <c r="J6" s="28" t="s">
        <v>4</v>
      </c>
      <c r="K6" s="24"/>
      <c r="L6" s="24"/>
    </row>
    <row r="7" spans="7:9" ht="12.75">
      <c r="G7" s="15" t="s">
        <v>7</v>
      </c>
      <c r="H7" s="16"/>
      <c r="I7" s="16"/>
    </row>
    <row r="8" ht="12.75">
      <c r="B8" s="1" t="s">
        <v>8</v>
      </c>
    </row>
    <row r="9" spans="5:10" ht="12.75">
      <c r="E9" s="3"/>
      <c r="F9" s="3"/>
      <c r="G9" s="3"/>
      <c r="H9" s="3"/>
      <c r="I9" s="3"/>
      <c r="J9" s="6"/>
    </row>
    <row r="10" spans="2:10" ht="12.75">
      <c r="B10">
        <v>501</v>
      </c>
      <c r="C10" t="s">
        <v>3</v>
      </c>
      <c r="E10" s="3"/>
      <c r="F10" s="3"/>
      <c r="G10" s="3"/>
      <c r="H10" s="3">
        <v>1046620</v>
      </c>
      <c r="I10" s="3">
        <f>G10+H10</f>
        <v>1046620</v>
      </c>
      <c r="J10" s="6"/>
    </row>
    <row r="11" spans="3:10" ht="12.75">
      <c r="C11" t="s">
        <v>29</v>
      </c>
      <c r="D11" t="s">
        <v>30</v>
      </c>
      <c r="E11" s="3">
        <v>1624273</v>
      </c>
      <c r="F11" s="3">
        <v>2198924</v>
      </c>
      <c r="G11" s="3">
        <f aca="true" t="shared" si="0" ref="G11:G20">SUM(E11-F11)</f>
        <v>-574651</v>
      </c>
      <c r="H11" s="3"/>
      <c r="I11" s="3">
        <f aca="true" t="shared" si="1" ref="I11:I39">G11+H11</f>
        <v>-574651</v>
      </c>
      <c r="J11" s="6" t="s">
        <v>100</v>
      </c>
    </row>
    <row r="12" spans="3:10" ht="12.75">
      <c r="C12" t="s">
        <v>31</v>
      </c>
      <c r="D12" t="s">
        <v>32</v>
      </c>
      <c r="E12" s="3">
        <v>10686212</v>
      </c>
      <c r="F12" s="3">
        <v>12314320</v>
      </c>
      <c r="G12" s="3">
        <f t="shared" si="0"/>
        <v>-1628108</v>
      </c>
      <c r="H12" s="3"/>
      <c r="I12" s="3">
        <f t="shared" si="1"/>
        <v>-1628108</v>
      </c>
      <c r="J12" s="6" t="s">
        <v>100</v>
      </c>
    </row>
    <row r="13" spans="3:10" ht="12.75">
      <c r="C13" t="s">
        <v>33</v>
      </c>
      <c r="D13" t="s">
        <v>34</v>
      </c>
      <c r="E13" s="3">
        <v>6082504</v>
      </c>
      <c r="F13" s="3">
        <v>5465075</v>
      </c>
      <c r="G13" s="3">
        <f t="shared" si="0"/>
        <v>617429</v>
      </c>
      <c r="H13" s="3"/>
      <c r="I13" s="3">
        <f t="shared" si="1"/>
        <v>617429</v>
      </c>
      <c r="J13" s="6" t="s">
        <v>100</v>
      </c>
    </row>
    <row r="14" spans="3:10" ht="12.75">
      <c r="C14" t="s">
        <v>35</v>
      </c>
      <c r="D14" t="s">
        <v>24</v>
      </c>
      <c r="E14" s="3">
        <v>202122</v>
      </c>
      <c r="F14" s="3">
        <v>144400</v>
      </c>
      <c r="G14" s="3">
        <f t="shared" si="0"/>
        <v>57722</v>
      </c>
      <c r="H14" s="3"/>
      <c r="I14" s="3">
        <f t="shared" si="1"/>
        <v>57722</v>
      </c>
      <c r="J14" s="6" t="s">
        <v>100</v>
      </c>
    </row>
    <row r="15" spans="3:10" ht="12.75">
      <c r="C15" t="s">
        <v>36</v>
      </c>
      <c r="D15" t="s">
        <v>37</v>
      </c>
      <c r="E15" s="3">
        <v>5426701</v>
      </c>
      <c r="F15" s="3">
        <v>2552262</v>
      </c>
      <c r="G15" s="3">
        <f t="shared" si="0"/>
        <v>2874439</v>
      </c>
      <c r="H15" s="3"/>
      <c r="I15" s="3">
        <f t="shared" si="1"/>
        <v>2874439</v>
      </c>
      <c r="J15" s="6" t="s">
        <v>100</v>
      </c>
    </row>
    <row r="16" spans="3:10" ht="12.75">
      <c r="C16" s="14"/>
      <c r="E16" s="3"/>
      <c r="F16" s="3"/>
      <c r="G16" s="3"/>
      <c r="H16" s="3"/>
      <c r="I16" s="3"/>
      <c r="J16" s="6"/>
    </row>
    <row r="17" spans="3:10" ht="12.75">
      <c r="C17" t="s">
        <v>38</v>
      </c>
      <c r="D17" t="s">
        <v>39</v>
      </c>
      <c r="E17" s="3">
        <v>-744650</v>
      </c>
      <c r="F17" s="3">
        <v>-331843</v>
      </c>
      <c r="G17" s="3">
        <f t="shared" si="0"/>
        <v>-412807</v>
      </c>
      <c r="H17" s="3"/>
      <c r="I17" s="3">
        <f t="shared" si="1"/>
        <v>-412807</v>
      </c>
      <c r="J17" s="6" t="s">
        <v>100</v>
      </c>
    </row>
    <row r="18" spans="3:10" ht="12.75">
      <c r="C18" t="s">
        <v>40</v>
      </c>
      <c r="D18" t="s">
        <v>41</v>
      </c>
      <c r="E18" s="3">
        <v>796045</v>
      </c>
      <c r="F18" s="3">
        <v>1106508</v>
      </c>
      <c r="G18" s="3">
        <f t="shared" si="0"/>
        <v>-310463</v>
      </c>
      <c r="H18" s="3"/>
      <c r="I18" s="3">
        <f t="shared" si="1"/>
        <v>-310463</v>
      </c>
      <c r="J18" s="6" t="s">
        <v>100</v>
      </c>
    </row>
    <row r="19" spans="3:10" ht="12.75">
      <c r="C19" t="s">
        <v>42</v>
      </c>
      <c r="D19" t="s">
        <v>43</v>
      </c>
      <c r="E19" s="3">
        <v>22720190</v>
      </c>
      <c r="F19" s="3">
        <v>25980010</v>
      </c>
      <c r="G19" s="3">
        <f t="shared" si="0"/>
        <v>-3259820</v>
      </c>
      <c r="H19" s="3"/>
      <c r="I19" s="3">
        <f t="shared" si="1"/>
        <v>-3259820</v>
      </c>
      <c r="J19" s="6" t="s">
        <v>100</v>
      </c>
    </row>
    <row r="20" spans="3:13" ht="12.75">
      <c r="C20" t="s">
        <v>44</v>
      </c>
      <c r="D20" t="s">
        <v>45</v>
      </c>
      <c r="E20" s="3">
        <v>17047311</v>
      </c>
      <c r="F20" s="3">
        <v>18935951</v>
      </c>
      <c r="G20" s="3">
        <f t="shared" si="0"/>
        <v>-1888640</v>
      </c>
      <c r="H20" s="3"/>
      <c r="I20" s="3">
        <f t="shared" si="1"/>
        <v>-1888640</v>
      </c>
      <c r="J20" s="6" t="s">
        <v>100</v>
      </c>
      <c r="M20" s="3"/>
    </row>
    <row r="21" spans="5:10" ht="12.75">
      <c r="E21" s="3"/>
      <c r="F21" s="3"/>
      <c r="G21" s="3"/>
      <c r="H21" s="3"/>
      <c r="I21" s="3"/>
      <c r="J21" s="6"/>
    </row>
    <row r="22" spans="2:10" ht="12.75">
      <c r="B22">
        <v>502</v>
      </c>
      <c r="C22" t="s">
        <v>21</v>
      </c>
      <c r="E22" s="3"/>
      <c r="F22" s="3"/>
      <c r="G22" s="3"/>
      <c r="H22" s="3">
        <v>6340</v>
      </c>
      <c r="I22" s="3">
        <f t="shared" si="1"/>
        <v>6340</v>
      </c>
      <c r="J22" s="6"/>
    </row>
    <row r="23" spans="3:10" ht="12.75">
      <c r="C23" t="s">
        <v>46</v>
      </c>
      <c r="D23" t="s">
        <v>30</v>
      </c>
      <c r="E23" s="3">
        <v>1377742</v>
      </c>
      <c r="F23" s="3">
        <v>535572</v>
      </c>
      <c r="G23" s="3">
        <f>SUM(E23-F23)</f>
        <v>842170</v>
      </c>
      <c r="H23" s="3"/>
      <c r="I23" s="3">
        <f>G23+H23</f>
        <v>842170</v>
      </c>
      <c r="J23" s="6" t="s">
        <v>101</v>
      </c>
    </row>
    <row r="24" spans="3:10" ht="12.75">
      <c r="C24" t="s">
        <v>81</v>
      </c>
      <c r="D24" t="s">
        <v>32</v>
      </c>
      <c r="E24" s="3">
        <v>0</v>
      </c>
      <c r="F24" s="3">
        <v>0</v>
      </c>
      <c r="G24" s="3">
        <f>SUM(E24-F24)</f>
        <v>0</v>
      </c>
      <c r="H24" s="3"/>
      <c r="I24" s="3">
        <f>G24+H24</f>
        <v>0</v>
      </c>
      <c r="J24" s="6" t="s">
        <v>101</v>
      </c>
    </row>
    <row r="25" spans="3:10" ht="12.75">
      <c r="C25" t="s">
        <v>22</v>
      </c>
      <c r="D25" t="s">
        <v>23</v>
      </c>
      <c r="E25" s="3">
        <v>793348</v>
      </c>
      <c r="F25" s="3">
        <v>455207</v>
      </c>
      <c r="G25" s="3">
        <f aca="true" t="shared" si="2" ref="G25:G32">SUM(E25-F25)</f>
        <v>338141</v>
      </c>
      <c r="H25" s="3"/>
      <c r="I25" s="3">
        <f t="shared" si="1"/>
        <v>338141</v>
      </c>
      <c r="J25" s="6" t="s">
        <v>101</v>
      </c>
    </row>
    <row r="26" spans="3:10" ht="12.75">
      <c r="C26" t="s">
        <v>55</v>
      </c>
      <c r="D26" t="s">
        <v>25</v>
      </c>
      <c r="E26" s="3">
        <v>84200</v>
      </c>
      <c r="F26" s="3">
        <v>36609</v>
      </c>
      <c r="G26" s="3">
        <f t="shared" si="2"/>
        <v>47591</v>
      </c>
      <c r="H26" s="3"/>
      <c r="I26" s="3">
        <f t="shared" si="1"/>
        <v>47591</v>
      </c>
      <c r="J26" s="6" t="s">
        <v>101</v>
      </c>
    </row>
    <row r="27" spans="3:10" ht="12.75">
      <c r="C27" t="s">
        <v>70</v>
      </c>
      <c r="D27" t="s">
        <v>71</v>
      </c>
      <c r="E27" s="3">
        <v>177680</v>
      </c>
      <c r="F27" s="3">
        <v>177680</v>
      </c>
      <c r="G27" s="3">
        <f t="shared" si="2"/>
        <v>0</v>
      </c>
      <c r="H27" s="3"/>
      <c r="I27" s="3">
        <f t="shared" si="1"/>
        <v>0</v>
      </c>
      <c r="J27" s="6" t="s">
        <v>101</v>
      </c>
    </row>
    <row r="28" spans="3:10" ht="12.75">
      <c r="C28" t="s">
        <v>56</v>
      </c>
      <c r="D28" t="s">
        <v>26</v>
      </c>
      <c r="E28" s="3">
        <v>2112122</v>
      </c>
      <c r="F28" s="3">
        <v>2294814</v>
      </c>
      <c r="G28" s="3">
        <f t="shared" si="2"/>
        <v>-182692</v>
      </c>
      <c r="H28" s="3"/>
      <c r="I28" s="3">
        <f t="shared" si="1"/>
        <v>-182692</v>
      </c>
      <c r="J28" s="6" t="s">
        <v>101</v>
      </c>
    </row>
    <row r="29" spans="3:10" ht="12.75">
      <c r="C29" t="s">
        <v>47</v>
      </c>
      <c r="D29" t="s">
        <v>41</v>
      </c>
      <c r="E29" s="3">
        <v>250945</v>
      </c>
      <c r="F29" s="3">
        <v>167016</v>
      </c>
      <c r="G29" s="3">
        <f t="shared" si="2"/>
        <v>83929</v>
      </c>
      <c r="H29" s="3"/>
      <c r="I29" s="3">
        <f t="shared" si="1"/>
        <v>83929</v>
      </c>
      <c r="J29" s="6" t="s">
        <v>101</v>
      </c>
    </row>
    <row r="30" spans="3:10" ht="12.75">
      <c r="C30" t="s">
        <v>42</v>
      </c>
      <c r="D30" t="s">
        <v>43</v>
      </c>
      <c r="E30" s="3">
        <v>3311410</v>
      </c>
      <c r="F30" s="3">
        <v>3338748</v>
      </c>
      <c r="G30" s="3">
        <f t="shared" si="2"/>
        <v>-27338</v>
      </c>
      <c r="H30" s="3"/>
      <c r="I30" s="3">
        <f t="shared" si="1"/>
        <v>-27338</v>
      </c>
      <c r="J30" s="6" t="s">
        <v>101</v>
      </c>
    </row>
    <row r="31" spans="3:10" ht="12.75">
      <c r="C31" t="s">
        <v>48</v>
      </c>
      <c r="D31" t="s">
        <v>49</v>
      </c>
      <c r="E31" s="3">
        <v>114190</v>
      </c>
      <c r="F31" s="3">
        <v>124366</v>
      </c>
      <c r="G31" s="3">
        <f t="shared" si="2"/>
        <v>-10176</v>
      </c>
      <c r="H31" s="3"/>
      <c r="I31" s="3">
        <f t="shared" si="1"/>
        <v>-10176</v>
      </c>
      <c r="J31" s="6" t="s">
        <v>101</v>
      </c>
    </row>
    <row r="32" spans="3:13" ht="12.75">
      <c r="C32" t="s">
        <v>50</v>
      </c>
      <c r="D32" t="s">
        <v>51</v>
      </c>
      <c r="E32" s="3">
        <v>18614</v>
      </c>
      <c r="F32" s="3">
        <v>18170</v>
      </c>
      <c r="G32" s="3">
        <f t="shared" si="2"/>
        <v>444</v>
      </c>
      <c r="H32" s="3"/>
      <c r="I32" s="3">
        <f t="shared" si="1"/>
        <v>444</v>
      </c>
      <c r="J32" s="6" t="s">
        <v>101</v>
      </c>
      <c r="M32" s="3"/>
    </row>
    <row r="33" spans="5:10" ht="12.75">
      <c r="E33" s="3"/>
      <c r="F33" s="3"/>
      <c r="G33" s="3"/>
      <c r="H33" s="3"/>
      <c r="I33" s="3"/>
      <c r="J33" s="6"/>
    </row>
    <row r="34" spans="5:10" ht="12.75">
      <c r="E34" s="3"/>
      <c r="F34" s="3"/>
      <c r="G34" s="3"/>
      <c r="H34" s="3"/>
      <c r="I34" s="3"/>
      <c r="J34" s="6"/>
    </row>
    <row r="35" spans="5:10" ht="12.75">
      <c r="E35" s="3"/>
      <c r="F35" s="3"/>
      <c r="G35" s="3"/>
      <c r="H35" s="3"/>
      <c r="I35" s="3"/>
      <c r="J35" s="6"/>
    </row>
    <row r="36" spans="2:10" ht="12.75">
      <c r="B36">
        <v>504</v>
      </c>
      <c r="C36" t="s">
        <v>27</v>
      </c>
      <c r="E36" s="3"/>
      <c r="F36" s="3"/>
      <c r="G36" s="3"/>
      <c r="H36" s="3">
        <v>0</v>
      </c>
      <c r="I36" s="3">
        <f t="shared" si="1"/>
        <v>0</v>
      </c>
      <c r="J36" s="6"/>
    </row>
    <row r="37" spans="3:10" ht="12.75">
      <c r="C37" t="s">
        <v>58</v>
      </c>
      <c r="D37" t="s">
        <v>32</v>
      </c>
      <c r="E37" s="3">
        <v>254560</v>
      </c>
      <c r="F37" s="3">
        <v>276456</v>
      </c>
      <c r="G37" s="3">
        <f>SUM(E37-F37)</f>
        <v>-21896</v>
      </c>
      <c r="H37" s="3"/>
      <c r="I37" s="3">
        <f t="shared" si="1"/>
        <v>-21896</v>
      </c>
      <c r="J37" s="6" t="s">
        <v>102</v>
      </c>
    </row>
    <row r="38" spans="3:10" ht="12.75">
      <c r="C38" t="s">
        <v>52</v>
      </c>
      <c r="D38" t="s">
        <v>28</v>
      </c>
      <c r="E38" s="3">
        <v>839095</v>
      </c>
      <c r="F38" s="3">
        <v>654847</v>
      </c>
      <c r="G38" s="3">
        <f>SUM(E38-F38)</f>
        <v>184248</v>
      </c>
      <c r="H38" s="3"/>
      <c r="I38" s="3">
        <f t="shared" si="1"/>
        <v>184248</v>
      </c>
      <c r="J38" s="6" t="s">
        <v>102</v>
      </c>
    </row>
    <row r="39" spans="3:10" ht="12.75">
      <c r="C39" t="s">
        <v>53</v>
      </c>
      <c r="D39" t="s">
        <v>54</v>
      </c>
      <c r="E39" s="3">
        <v>258734</v>
      </c>
      <c r="F39" s="3">
        <v>26726</v>
      </c>
      <c r="G39" s="3">
        <f>SUM(E39-F39)</f>
        <v>232008</v>
      </c>
      <c r="H39" s="3"/>
      <c r="I39" s="3">
        <f t="shared" si="1"/>
        <v>232008</v>
      </c>
      <c r="J39" s="6" t="s">
        <v>102</v>
      </c>
    </row>
    <row r="40" spans="3:13" ht="12.75">
      <c r="C40" t="s">
        <v>57</v>
      </c>
      <c r="D40" t="s">
        <v>26</v>
      </c>
      <c r="E40" s="3">
        <v>1400</v>
      </c>
      <c r="F40" s="3">
        <v>-7000</v>
      </c>
      <c r="G40" s="3">
        <f>SUM(E40-F40)</f>
        <v>8400</v>
      </c>
      <c r="H40" s="3"/>
      <c r="I40" s="3">
        <f>G40+H40</f>
        <v>8400</v>
      </c>
      <c r="J40" s="6" t="s">
        <v>102</v>
      </c>
      <c r="M40" s="3"/>
    </row>
    <row r="41" spans="5:13" ht="12.75">
      <c r="E41" s="3"/>
      <c r="F41" s="3"/>
      <c r="G41" s="3"/>
      <c r="H41" s="3"/>
      <c r="I41" s="3"/>
      <c r="J41" s="6"/>
      <c r="M41" s="3"/>
    </row>
    <row r="42" spans="2:10" ht="12.75">
      <c r="B42" s="1" t="s">
        <v>6</v>
      </c>
      <c r="E42" s="3"/>
      <c r="F42" s="3"/>
      <c r="G42" s="3"/>
      <c r="H42" s="3"/>
      <c r="I42" s="3"/>
      <c r="J42" s="6"/>
    </row>
    <row r="43" spans="2:10" ht="12.75">
      <c r="B43" s="1"/>
      <c r="E43" s="3"/>
      <c r="F43" s="3"/>
      <c r="G43" s="3"/>
      <c r="H43" s="3"/>
      <c r="I43" s="3"/>
      <c r="J43" s="6"/>
    </row>
    <row r="44" spans="5:10" ht="12.75">
      <c r="E44" s="3"/>
      <c r="F44" s="3"/>
      <c r="G44" s="3"/>
      <c r="H44" s="3"/>
      <c r="I44" s="3"/>
      <c r="J44" s="6"/>
    </row>
    <row r="45" spans="2:10" ht="12.75">
      <c r="B45" s="1" t="s">
        <v>93</v>
      </c>
      <c r="E45" s="3"/>
      <c r="F45" s="3"/>
      <c r="G45" s="3"/>
      <c r="H45" s="3"/>
      <c r="I45" s="3"/>
      <c r="J45" s="6"/>
    </row>
    <row r="46" spans="2:10" ht="12.75">
      <c r="B46" s="1"/>
      <c r="E46" s="3"/>
      <c r="F46" s="3"/>
      <c r="G46" s="3"/>
      <c r="H46" s="3"/>
      <c r="I46" s="3"/>
      <c r="J46" s="6"/>
    </row>
    <row r="47" spans="2:10" ht="12.75">
      <c r="B47">
        <v>100</v>
      </c>
      <c r="C47" t="s">
        <v>59</v>
      </c>
      <c r="E47" s="3"/>
      <c r="F47" s="3"/>
      <c r="G47" s="3"/>
      <c r="H47" s="3"/>
      <c r="I47" s="3"/>
      <c r="J47" s="6"/>
    </row>
    <row r="48" spans="3:10" ht="12.75">
      <c r="C48" t="s">
        <v>94</v>
      </c>
      <c r="D48" t="s">
        <v>37</v>
      </c>
      <c r="E48" s="3"/>
      <c r="F48" s="3"/>
      <c r="G48" s="3"/>
      <c r="H48" s="3">
        <v>0</v>
      </c>
      <c r="I48" s="3">
        <f>G48+H48</f>
        <v>0</v>
      </c>
      <c r="J48" s="6"/>
    </row>
    <row r="49" spans="3:10" ht="12.75">
      <c r="C49" t="s">
        <v>138</v>
      </c>
      <c r="E49" s="3"/>
      <c r="F49" s="3"/>
      <c r="G49" s="3"/>
      <c r="H49" s="3"/>
      <c r="I49" s="3"/>
      <c r="J49" s="6"/>
    </row>
    <row r="50" spans="5:10" ht="12.75">
      <c r="E50" s="3"/>
      <c r="F50" s="3"/>
      <c r="G50" s="3"/>
      <c r="H50" s="3"/>
      <c r="I50" s="3"/>
      <c r="J50" s="6"/>
    </row>
    <row r="51" spans="2:10" ht="12.75">
      <c r="B51" s="1" t="s">
        <v>82</v>
      </c>
      <c r="E51" s="3"/>
      <c r="F51" s="3"/>
      <c r="G51" s="3"/>
      <c r="H51" s="3"/>
      <c r="I51" s="3"/>
      <c r="J51" s="6"/>
    </row>
    <row r="52" spans="2:10" ht="12.75">
      <c r="B52" s="1"/>
      <c r="E52" s="3"/>
      <c r="F52" s="3"/>
      <c r="G52" s="3"/>
      <c r="H52" s="3"/>
      <c r="I52" s="3"/>
      <c r="J52" s="6"/>
    </row>
    <row r="53" spans="2:10" ht="12.75">
      <c r="B53">
        <v>502</v>
      </c>
      <c r="C53" t="s">
        <v>21</v>
      </c>
      <c r="E53" s="3"/>
      <c r="F53" s="3"/>
      <c r="G53" s="3"/>
      <c r="H53" s="3"/>
      <c r="I53" s="3"/>
      <c r="J53" s="6"/>
    </row>
    <row r="54" spans="3:10" ht="12.75">
      <c r="C54" t="s">
        <v>83</v>
      </c>
      <c r="D54" t="s">
        <v>24</v>
      </c>
      <c r="E54" s="3">
        <v>30950</v>
      </c>
      <c r="F54" s="3">
        <v>0</v>
      </c>
      <c r="G54" s="3">
        <f>SUM(E54-F54)</f>
        <v>30950</v>
      </c>
      <c r="H54" s="3">
        <v>0</v>
      </c>
      <c r="I54" s="3">
        <f>G54+H54</f>
        <v>30950</v>
      </c>
      <c r="J54" s="6"/>
    </row>
    <row r="55" spans="5:10" ht="12.75">
      <c r="E55" s="3"/>
      <c r="F55" s="3"/>
      <c r="G55" s="3"/>
      <c r="H55" s="3"/>
      <c r="I55" s="3"/>
      <c r="J55" s="6"/>
    </row>
    <row r="56" spans="2:10" ht="12.75">
      <c r="B56">
        <v>504</v>
      </c>
      <c r="C56" t="s">
        <v>27</v>
      </c>
      <c r="E56" s="3"/>
      <c r="F56" s="3"/>
      <c r="G56" s="3"/>
      <c r="H56" s="3"/>
      <c r="I56" s="3"/>
      <c r="J56" s="6"/>
    </row>
    <row r="57" spans="3:10" ht="12.75">
      <c r="C57" t="s">
        <v>103</v>
      </c>
      <c r="D57" t="s">
        <v>54</v>
      </c>
      <c r="E57" s="3">
        <v>2080</v>
      </c>
      <c r="F57" s="3">
        <v>0</v>
      </c>
      <c r="G57" s="3">
        <f>SUM(E57-F57)</f>
        <v>2080</v>
      </c>
      <c r="H57" s="3"/>
      <c r="I57" s="3">
        <f>G57+H57</f>
        <v>2080</v>
      </c>
      <c r="J57" s="6"/>
    </row>
    <row r="58" spans="3:10" ht="12.75">
      <c r="C58" t="s">
        <v>99</v>
      </c>
      <c r="D58" t="s">
        <v>61</v>
      </c>
      <c r="E58" s="3">
        <v>570000</v>
      </c>
      <c r="F58" s="3">
        <v>1500000</v>
      </c>
      <c r="G58" s="3">
        <f>SUM(E58-F58)</f>
        <v>-930000</v>
      </c>
      <c r="H58" s="3">
        <v>0</v>
      </c>
      <c r="I58" s="3">
        <f>G58+H58</f>
        <v>-930000</v>
      </c>
      <c r="J58" s="6"/>
    </row>
    <row r="59" spans="3:10" ht="12.75">
      <c r="C59" t="s">
        <v>60</v>
      </c>
      <c r="D59" t="s">
        <v>61</v>
      </c>
      <c r="E59" s="3">
        <v>103561</v>
      </c>
      <c r="F59" s="3">
        <v>41088</v>
      </c>
      <c r="G59" s="3">
        <f>SUM(E59-F59)</f>
        <v>62473</v>
      </c>
      <c r="H59" s="3">
        <v>0</v>
      </c>
      <c r="I59" s="3">
        <f>G59+H59</f>
        <v>62473</v>
      </c>
      <c r="J59" s="6"/>
    </row>
    <row r="60" spans="5:10" ht="12.75">
      <c r="E60" s="3"/>
      <c r="F60" s="3"/>
      <c r="G60" s="3"/>
      <c r="H60" s="3"/>
      <c r="I60" s="3"/>
      <c r="J60" s="6"/>
    </row>
    <row r="61" spans="5:10" ht="12.75">
      <c r="E61" s="3"/>
      <c r="F61" s="3"/>
      <c r="G61" s="3"/>
      <c r="H61" s="3"/>
      <c r="I61" s="3"/>
      <c r="J61" s="6"/>
    </row>
    <row r="62" spans="5:10" ht="12.75">
      <c r="E62" s="3"/>
      <c r="F62" s="3"/>
      <c r="G62" s="3"/>
      <c r="H62" s="3"/>
      <c r="I62" s="3"/>
      <c r="J62" s="6"/>
    </row>
    <row r="63" spans="5:10" ht="12" customHeight="1">
      <c r="E63" s="3"/>
      <c r="F63" s="3"/>
      <c r="G63" s="3"/>
      <c r="H63" s="3"/>
      <c r="I63" s="3"/>
      <c r="J63" s="6"/>
    </row>
    <row r="64" spans="2:10" s="1" customFormat="1" ht="12.75">
      <c r="B64" s="1" t="s">
        <v>1</v>
      </c>
      <c r="E64" s="7">
        <f>SUM(E8:E63)</f>
        <v>74141339</v>
      </c>
      <c r="F64" s="7">
        <f>SUM(F8:F63)</f>
        <v>78005906</v>
      </c>
      <c r="G64" s="7">
        <f>SUM(G9:G63)</f>
        <v>-3864567</v>
      </c>
      <c r="H64" s="7">
        <f>SUM(H9:H63)</f>
        <v>1052960</v>
      </c>
      <c r="I64" s="7">
        <f>SUM(I9:I63)</f>
        <v>-2811607</v>
      </c>
      <c r="J64" s="8"/>
    </row>
    <row r="65" spans="5:10" ht="12.75">
      <c r="E65" s="3"/>
      <c r="F65" s="3"/>
      <c r="G65" s="3"/>
      <c r="H65" s="3"/>
      <c r="I65" s="3"/>
      <c r="J65" s="6"/>
    </row>
    <row r="66" spans="2:10" s="1" customFormat="1" ht="12.75">
      <c r="B66" s="1" t="s">
        <v>98</v>
      </c>
      <c r="E66" s="7"/>
      <c r="F66" s="7"/>
      <c r="G66" s="12">
        <f>G64</f>
        <v>-3864567</v>
      </c>
      <c r="H66" s="7"/>
      <c r="I66" s="7"/>
      <c r="J66" s="8"/>
    </row>
    <row r="67" spans="5:10" ht="12.75">
      <c r="E67" s="3"/>
      <c r="F67" s="3"/>
      <c r="G67" s="3"/>
      <c r="H67" s="3"/>
      <c r="I67" s="3"/>
      <c r="J67" s="6"/>
    </row>
    <row r="68" spans="2:8" ht="12.75">
      <c r="B68" s="13" t="s">
        <v>72</v>
      </c>
      <c r="H68" s="7">
        <f>H64</f>
        <v>1052960</v>
      </c>
    </row>
  </sheetData>
  <sheetProtection/>
  <mergeCells count="1">
    <mergeCell ref="B2:L2"/>
  </mergeCells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53"/>
  <sheetViews>
    <sheetView view="pageLayout" zoomScaleSheetLayoutView="100" workbookViewId="0" topLeftCell="A34">
      <selection activeCell="G49" sqref="G49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8.140625" style="0" customWidth="1"/>
    <col min="4" max="4" width="10.28125" style="9" bestFit="1" customWidth="1"/>
    <col min="5" max="6" width="13.140625" style="0" customWidth="1"/>
    <col min="7" max="7" width="13.7109375" style="0" customWidth="1"/>
    <col min="8" max="8" width="4.140625" style="0" customWidth="1"/>
    <col min="9" max="9" width="2.421875" style="0" customWidth="1"/>
    <col min="10" max="10" width="10.140625" style="4" customWidth="1"/>
  </cols>
  <sheetData>
    <row r="1" ht="13.5" thickBot="1"/>
    <row r="2" spans="2:13" ht="26.25" thickBot="1">
      <c r="B2" s="20" t="str">
        <f>+'Plan og Teknik-drift'!B2:L2</f>
        <v>Budgetoverførsler fra 2012 til 2013</v>
      </c>
      <c r="C2" s="21"/>
      <c r="D2" s="21"/>
      <c r="E2" s="21"/>
      <c r="F2" s="21"/>
      <c r="G2" s="21"/>
      <c r="H2" s="21"/>
      <c r="I2" s="21"/>
      <c r="J2" s="21"/>
      <c r="K2" s="22"/>
      <c r="L2" s="22"/>
      <c r="M2" s="23"/>
    </row>
    <row r="4" spans="2:3" ht="18">
      <c r="B4" s="17" t="s">
        <v>11</v>
      </c>
      <c r="C4" s="2"/>
    </row>
    <row r="5" ht="18">
      <c r="B5" s="17" t="s">
        <v>136</v>
      </c>
    </row>
    <row r="6" spans="2:13" s="1" customFormat="1" ht="39" customHeight="1">
      <c r="B6" s="26" t="s">
        <v>9</v>
      </c>
      <c r="C6" s="26"/>
      <c r="D6" s="29" t="s">
        <v>10</v>
      </c>
      <c r="E6" s="28" t="s">
        <v>96</v>
      </c>
      <c r="F6" s="28" t="s">
        <v>97</v>
      </c>
      <c r="G6" s="25" t="s">
        <v>95</v>
      </c>
      <c r="H6" s="28"/>
      <c r="I6" s="28"/>
      <c r="J6" s="28" t="s">
        <v>4</v>
      </c>
      <c r="K6" s="51"/>
      <c r="L6" s="51"/>
      <c r="M6" s="51"/>
    </row>
    <row r="7" spans="7:9" ht="24" customHeight="1">
      <c r="G7" s="18" t="s">
        <v>7</v>
      </c>
      <c r="H7" s="5"/>
      <c r="I7" s="5"/>
    </row>
    <row r="8" spans="2:10" ht="12.75">
      <c r="B8" s="30" t="s">
        <v>13</v>
      </c>
      <c r="D8"/>
      <c r="J8"/>
    </row>
    <row r="9" spans="2:10" s="10" customFormat="1" ht="25.5" customHeight="1">
      <c r="B9" s="37">
        <v>504</v>
      </c>
      <c r="C9" s="38" t="s">
        <v>12</v>
      </c>
      <c r="D9" s="39" t="s">
        <v>74</v>
      </c>
      <c r="E9" s="40">
        <v>175761</v>
      </c>
      <c r="F9" s="40">
        <v>94699</v>
      </c>
      <c r="G9" s="40">
        <f>E9-F9</f>
        <v>81062</v>
      </c>
      <c r="H9" s="31"/>
      <c r="I9" s="31"/>
      <c r="J9" s="32"/>
    </row>
    <row r="10" spans="2:10" s="10" customFormat="1" ht="14.25" customHeight="1">
      <c r="B10" s="37">
        <v>504</v>
      </c>
      <c r="C10" s="38" t="s">
        <v>14</v>
      </c>
      <c r="D10" s="39" t="s">
        <v>75</v>
      </c>
      <c r="E10" s="40">
        <v>2555189</v>
      </c>
      <c r="F10" s="40">
        <v>2211513</v>
      </c>
      <c r="G10" s="40">
        <f aca="true" t="shared" si="0" ref="G10:G48">E10-F10</f>
        <v>343676</v>
      </c>
      <c r="H10" s="31"/>
      <c r="I10" s="31"/>
      <c r="J10" s="32"/>
    </row>
    <row r="11" spans="2:10" s="10" customFormat="1" ht="14.25" customHeight="1">
      <c r="B11" s="37">
        <v>504</v>
      </c>
      <c r="C11" s="34" t="s">
        <v>105</v>
      </c>
      <c r="D11" s="39" t="s">
        <v>76</v>
      </c>
      <c r="E11" s="40">
        <v>86248</v>
      </c>
      <c r="F11" s="40">
        <v>0</v>
      </c>
      <c r="G11" s="40">
        <f t="shared" si="0"/>
        <v>86248</v>
      </c>
      <c r="H11" s="31"/>
      <c r="I11" s="31"/>
      <c r="J11" s="32"/>
    </row>
    <row r="12" spans="2:10" s="10" customFormat="1" ht="25.5">
      <c r="B12" s="37">
        <v>504</v>
      </c>
      <c r="C12" s="38" t="s">
        <v>15</v>
      </c>
      <c r="D12" s="39" t="s">
        <v>77</v>
      </c>
      <c r="E12" s="40">
        <v>1251835</v>
      </c>
      <c r="F12" s="40">
        <v>462457</v>
      </c>
      <c r="G12" s="40">
        <f t="shared" si="0"/>
        <v>789378</v>
      </c>
      <c r="H12" s="31"/>
      <c r="I12" s="31"/>
      <c r="J12" s="32"/>
    </row>
    <row r="13" spans="2:10" s="10" customFormat="1" ht="14.25" customHeight="1">
      <c r="B13" s="37">
        <v>504</v>
      </c>
      <c r="C13" s="34" t="s">
        <v>106</v>
      </c>
      <c r="D13" s="39" t="s">
        <v>78</v>
      </c>
      <c r="E13" s="40">
        <v>322499</v>
      </c>
      <c r="F13" s="40">
        <v>35950</v>
      </c>
      <c r="G13" s="40">
        <f t="shared" si="0"/>
        <v>286549</v>
      </c>
      <c r="H13" s="31"/>
      <c r="I13" s="31"/>
      <c r="J13" s="32"/>
    </row>
    <row r="14" spans="2:10" s="10" customFormat="1" ht="14.25" customHeight="1">
      <c r="B14" s="37">
        <v>504</v>
      </c>
      <c r="C14" s="34" t="s">
        <v>107</v>
      </c>
      <c r="D14" s="42" t="s">
        <v>108</v>
      </c>
      <c r="E14" s="40">
        <v>178820</v>
      </c>
      <c r="F14" s="40">
        <v>-120892</v>
      </c>
      <c r="G14" s="40">
        <f t="shared" si="0"/>
        <v>299712</v>
      </c>
      <c r="H14" s="31"/>
      <c r="I14" s="31"/>
      <c r="J14" s="32"/>
    </row>
    <row r="15" spans="2:10" s="10" customFormat="1" ht="14.25" customHeight="1">
      <c r="B15" s="37">
        <v>504</v>
      </c>
      <c r="C15" s="43" t="s">
        <v>104</v>
      </c>
      <c r="D15" s="42" t="s">
        <v>109</v>
      </c>
      <c r="E15" s="40">
        <v>0</v>
      </c>
      <c r="F15" s="40">
        <v>-560000</v>
      </c>
      <c r="G15" s="40">
        <f t="shared" si="0"/>
        <v>560000</v>
      </c>
      <c r="H15" s="31"/>
      <c r="I15" s="31"/>
      <c r="J15" s="32"/>
    </row>
    <row r="16" spans="2:10" s="10" customFormat="1" ht="14.25" customHeight="1">
      <c r="B16" s="37">
        <v>504</v>
      </c>
      <c r="C16" s="34" t="s">
        <v>110</v>
      </c>
      <c r="D16" s="42" t="s">
        <v>84</v>
      </c>
      <c r="E16" s="40">
        <v>2610000</v>
      </c>
      <c r="F16" s="40">
        <v>83068</v>
      </c>
      <c r="G16" s="40">
        <f t="shared" si="0"/>
        <v>2526932</v>
      </c>
      <c r="H16" s="31"/>
      <c r="I16" s="31"/>
      <c r="J16" s="32"/>
    </row>
    <row r="17" spans="2:10" s="10" customFormat="1" ht="14.25" customHeight="1">
      <c r="B17" s="37">
        <v>504</v>
      </c>
      <c r="C17" s="34" t="s">
        <v>111</v>
      </c>
      <c r="D17" s="42" t="s">
        <v>112</v>
      </c>
      <c r="E17" s="40">
        <v>109233</v>
      </c>
      <c r="F17" s="40">
        <v>101236</v>
      </c>
      <c r="G17" s="40">
        <f t="shared" si="0"/>
        <v>7997</v>
      </c>
      <c r="H17" s="31"/>
      <c r="I17" s="31"/>
      <c r="J17" s="32"/>
    </row>
    <row r="18" spans="2:10" s="10" customFormat="1" ht="14.25" customHeight="1">
      <c r="B18" s="37">
        <v>504</v>
      </c>
      <c r="C18" s="34" t="s">
        <v>113</v>
      </c>
      <c r="D18" s="42" t="s">
        <v>114</v>
      </c>
      <c r="E18" s="40">
        <v>200000</v>
      </c>
      <c r="F18" s="40">
        <v>0</v>
      </c>
      <c r="G18" s="40">
        <f t="shared" si="0"/>
        <v>200000</v>
      </c>
      <c r="H18" s="31"/>
      <c r="I18" s="31"/>
      <c r="J18" s="32"/>
    </row>
    <row r="19" spans="2:10" s="10" customFormat="1" ht="14.25" customHeight="1">
      <c r="B19" s="33">
        <v>502</v>
      </c>
      <c r="C19" s="34" t="s">
        <v>85</v>
      </c>
      <c r="D19" s="42" t="s">
        <v>86</v>
      </c>
      <c r="E19" s="35">
        <v>371084</v>
      </c>
      <c r="F19" s="35">
        <v>253936</v>
      </c>
      <c r="G19" s="40">
        <f t="shared" si="0"/>
        <v>117148</v>
      </c>
      <c r="H19" s="31"/>
      <c r="I19" s="31"/>
      <c r="J19" s="32"/>
    </row>
    <row r="20" spans="2:10" s="10" customFormat="1" ht="14.25" customHeight="1">
      <c r="B20" s="33">
        <v>502</v>
      </c>
      <c r="C20" s="34" t="s">
        <v>115</v>
      </c>
      <c r="D20" s="42">
        <v>222802</v>
      </c>
      <c r="E20" s="35">
        <v>0</v>
      </c>
      <c r="F20" s="35">
        <v>-157524</v>
      </c>
      <c r="G20" s="40">
        <f t="shared" si="0"/>
        <v>157524</v>
      </c>
      <c r="H20" s="31"/>
      <c r="I20" s="31"/>
      <c r="J20" s="32"/>
    </row>
    <row r="21" spans="2:10" s="10" customFormat="1" ht="14.25" customHeight="1">
      <c r="B21" s="33">
        <v>502</v>
      </c>
      <c r="C21" s="34" t="s">
        <v>116</v>
      </c>
      <c r="D21" s="42">
        <v>222803</v>
      </c>
      <c r="E21" s="35">
        <v>0</v>
      </c>
      <c r="F21" s="35">
        <v>-245245</v>
      </c>
      <c r="G21" s="40">
        <f t="shared" si="0"/>
        <v>245245</v>
      </c>
      <c r="H21" s="31"/>
      <c r="I21" s="31"/>
      <c r="J21" s="32"/>
    </row>
    <row r="22" spans="2:10" s="10" customFormat="1" ht="27" customHeight="1">
      <c r="B22" s="33">
        <v>502</v>
      </c>
      <c r="C22" s="34" t="s">
        <v>117</v>
      </c>
      <c r="D22" s="41">
        <v>222818</v>
      </c>
      <c r="E22" s="35">
        <v>9963</v>
      </c>
      <c r="F22" s="35">
        <v>0</v>
      </c>
      <c r="G22" s="40">
        <f t="shared" si="0"/>
        <v>9963</v>
      </c>
      <c r="H22" s="31"/>
      <c r="I22" s="31"/>
      <c r="J22" s="32"/>
    </row>
    <row r="23" spans="2:10" s="10" customFormat="1" ht="14.25" customHeight="1">
      <c r="B23" s="33">
        <v>502</v>
      </c>
      <c r="C23" s="34" t="s">
        <v>118</v>
      </c>
      <c r="D23" s="41">
        <v>222820</v>
      </c>
      <c r="E23" s="35">
        <v>504019</v>
      </c>
      <c r="F23" s="35">
        <v>0</v>
      </c>
      <c r="G23" s="40">
        <f t="shared" si="0"/>
        <v>504019</v>
      </c>
      <c r="H23" s="31"/>
      <c r="I23" s="31"/>
      <c r="J23" s="32"/>
    </row>
    <row r="24" spans="2:10" s="10" customFormat="1" ht="14.25" customHeight="1">
      <c r="B24" s="33">
        <v>502</v>
      </c>
      <c r="C24" s="34" t="s">
        <v>16</v>
      </c>
      <c r="D24" s="41">
        <v>222821</v>
      </c>
      <c r="E24" s="35">
        <v>96908</v>
      </c>
      <c r="F24" s="35">
        <v>0</v>
      </c>
      <c r="G24" s="40">
        <f t="shared" si="0"/>
        <v>96908</v>
      </c>
      <c r="H24" s="31"/>
      <c r="I24" s="31"/>
      <c r="J24" s="32"/>
    </row>
    <row r="25" spans="2:10" s="10" customFormat="1" ht="14.25" customHeight="1">
      <c r="B25" s="33">
        <v>502</v>
      </c>
      <c r="C25" s="34" t="s">
        <v>17</v>
      </c>
      <c r="D25" s="41">
        <v>222831</v>
      </c>
      <c r="E25" s="35">
        <v>39519</v>
      </c>
      <c r="F25" s="35">
        <v>10690</v>
      </c>
      <c r="G25" s="40">
        <f t="shared" si="0"/>
        <v>28829</v>
      </c>
      <c r="H25" s="31"/>
      <c r="I25" s="31"/>
      <c r="J25" s="32"/>
    </row>
    <row r="26" spans="2:10" s="10" customFormat="1" ht="25.5">
      <c r="B26" s="33">
        <v>502</v>
      </c>
      <c r="C26" s="34" t="s">
        <v>18</v>
      </c>
      <c r="D26" s="41">
        <v>222833</v>
      </c>
      <c r="E26" s="35">
        <v>45733</v>
      </c>
      <c r="F26" s="35">
        <v>0</v>
      </c>
      <c r="G26" s="40">
        <f t="shared" si="0"/>
        <v>45733</v>
      </c>
      <c r="H26" s="31"/>
      <c r="I26" s="31"/>
      <c r="J26" s="32"/>
    </row>
    <row r="27" spans="2:10" s="10" customFormat="1" ht="25.5">
      <c r="B27" s="33">
        <v>502</v>
      </c>
      <c r="C27" s="36" t="s">
        <v>19</v>
      </c>
      <c r="D27" s="41">
        <v>222842</v>
      </c>
      <c r="E27" s="35">
        <v>61410</v>
      </c>
      <c r="F27" s="35">
        <v>0</v>
      </c>
      <c r="G27" s="40">
        <f t="shared" si="0"/>
        <v>61410</v>
      </c>
      <c r="H27" s="31"/>
      <c r="I27" s="31"/>
      <c r="J27" s="32"/>
    </row>
    <row r="28" spans="2:10" s="10" customFormat="1" ht="14.25" customHeight="1">
      <c r="B28" s="33">
        <v>502</v>
      </c>
      <c r="C28" s="36" t="s">
        <v>20</v>
      </c>
      <c r="D28" s="41">
        <v>222852</v>
      </c>
      <c r="E28" s="35">
        <v>299999</v>
      </c>
      <c r="F28" s="35">
        <v>125570</v>
      </c>
      <c r="G28" s="40">
        <f t="shared" si="0"/>
        <v>174429</v>
      </c>
      <c r="H28" s="31"/>
      <c r="I28" s="31"/>
      <c r="J28" s="32"/>
    </row>
    <row r="29" spans="2:10" s="10" customFormat="1" ht="25.5">
      <c r="B29" s="33">
        <v>502</v>
      </c>
      <c r="C29" s="36" t="s">
        <v>64</v>
      </c>
      <c r="D29" s="41">
        <v>222854</v>
      </c>
      <c r="E29" s="35">
        <v>-244461</v>
      </c>
      <c r="F29" s="35">
        <v>-44941</v>
      </c>
      <c r="G29" s="40">
        <f t="shared" si="0"/>
        <v>-199520</v>
      </c>
      <c r="H29" s="31"/>
      <c r="I29" s="31"/>
      <c r="J29" s="32"/>
    </row>
    <row r="30" spans="2:10" s="10" customFormat="1" ht="14.25" customHeight="1">
      <c r="B30" s="33">
        <v>502</v>
      </c>
      <c r="C30" s="36" t="s">
        <v>65</v>
      </c>
      <c r="D30" s="41">
        <v>222865</v>
      </c>
      <c r="E30" s="35">
        <v>273075</v>
      </c>
      <c r="F30" s="35">
        <v>1848</v>
      </c>
      <c r="G30" s="40">
        <f t="shared" si="0"/>
        <v>271227</v>
      </c>
      <c r="H30" s="31"/>
      <c r="I30" s="31"/>
      <c r="J30" s="32"/>
    </row>
    <row r="31" spans="2:10" s="10" customFormat="1" ht="14.25" customHeight="1">
      <c r="B31" s="33">
        <v>502</v>
      </c>
      <c r="C31" s="36" t="s">
        <v>66</v>
      </c>
      <c r="D31" s="41">
        <v>222866</v>
      </c>
      <c r="E31" s="35">
        <v>-349742</v>
      </c>
      <c r="F31" s="35">
        <v>13634</v>
      </c>
      <c r="G31" s="40">
        <f t="shared" si="0"/>
        <v>-363376</v>
      </c>
      <c r="H31" s="31"/>
      <c r="I31" s="31"/>
      <c r="J31" s="32"/>
    </row>
    <row r="32" spans="2:10" s="10" customFormat="1" ht="14.25" customHeight="1">
      <c r="B32" s="33">
        <v>502</v>
      </c>
      <c r="C32" s="36" t="s">
        <v>67</v>
      </c>
      <c r="D32" s="41">
        <v>222867</v>
      </c>
      <c r="E32" s="35">
        <v>-109256</v>
      </c>
      <c r="F32" s="35">
        <v>19827</v>
      </c>
      <c r="G32" s="40">
        <f t="shared" si="0"/>
        <v>-129083</v>
      </c>
      <c r="H32" s="31"/>
      <c r="I32" s="31"/>
      <c r="J32" s="32"/>
    </row>
    <row r="33" spans="2:10" s="10" customFormat="1" ht="14.25" customHeight="1">
      <c r="B33" s="33">
        <v>502</v>
      </c>
      <c r="C33" s="36" t="s">
        <v>87</v>
      </c>
      <c r="D33" s="41">
        <v>222873</v>
      </c>
      <c r="E33" s="35">
        <v>500000</v>
      </c>
      <c r="F33" s="35">
        <v>0</v>
      </c>
      <c r="G33" s="40">
        <f t="shared" si="0"/>
        <v>500000</v>
      </c>
      <c r="H33" s="31"/>
      <c r="I33" s="31"/>
      <c r="J33" s="32"/>
    </row>
    <row r="34" spans="2:10" s="10" customFormat="1" ht="14.25" customHeight="1">
      <c r="B34" s="33">
        <v>502</v>
      </c>
      <c r="C34" s="36" t="s">
        <v>119</v>
      </c>
      <c r="D34" s="41">
        <v>222874</v>
      </c>
      <c r="E34" s="35">
        <v>5000000</v>
      </c>
      <c r="F34" s="35">
        <v>0</v>
      </c>
      <c r="G34" s="40">
        <f t="shared" si="0"/>
        <v>5000000</v>
      </c>
      <c r="H34" s="31"/>
      <c r="I34" s="31"/>
      <c r="J34" s="32"/>
    </row>
    <row r="35" spans="2:10" s="10" customFormat="1" ht="14.25" customHeight="1">
      <c r="B35" s="33">
        <v>502</v>
      </c>
      <c r="C35" s="36" t="s">
        <v>88</v>
      </c>
      <c r="D35" s="41">
        <v>222875</v>
      </c>
      <c r="E35" s="35">
        <v>7155089</v>
      </c>
      <c r="F35" s="35">
        <v>9231394</v>
      </c>
      <c r="G35" s="40">
        <f t="shared" si="0"/>
        <v>-2076305</v>
      </c>
      <c r="H35" s="31"/>
      <c r="I35" s="31"/>
      <c r="J35" s="32"/>
    </row>
    <row r="36" spans="2:10" s="10" customFormat="1" ht="14.25" customHeight="1">
      <c r="B36" s="33">
        <v>502</v>
      </c>
      <c r="C36" s="36" t="s">
        <v>89</v>
      </c>
      <c r="D36" s="41">
        <v>222876</v>
      </c>
      <c r="E36" s="35">
        <v>392857</v>
      </c>
      <c r="F36" s="35">
        <v>1833644</v>
      </c>
      <c r="G36" s="40">
        <f t="shared" si="0"/>
        <v>-1440787</v>
      </c>
      <c r="H36" s="31"/>
      <c r="I36" s="31"/>
      <c r="J36" s="32"/>
    </row>
    <row r="37" spans="2:10" s="10" customFormat="1" ht="14.25" customHeight="1">
      <c r="B37" s="33">
        <v>502</v>
      </c>
      <c r="C37" s="36" t="s">
        <v>120</v>
      </c>
      <c r="D37" s="41">
        <v>222877</v>
      </c>
      <c r="E37" s="35">
        <v>667484</v>
      </c>
      <c r="F37" s="35">
        <v>628938</v>
      </c>
      <c r="G37" s="40">
        <f t="shared" si="0"/>
        <v>38546</v>
      </c>
      <c r="H37" s="31"/>
      <c r="I37" s="31"/>
      <c r="J37" s="32"/>
    </row>
    <row r="38" spans="2:10" s="10" customFormat="1" ht="25.5">
      <c r="B38" s="33">
        <v>502</v>
      </c>
      <c r="C38" s="36" t="s">
        <v>121</v>
      </c>
      <c r="D38" s="41">
        <v>222878</v>
      </c>
      <c r="E38" s="35">
        <v>2500000</v>
      </c>
      <c r="F38" s="35">
        <v>109342</v>
      </c>
      <c r="G38" s="40">
        <f t="shared" si="0"/>
        <v>2390658</v>
      </c>
      <c r="H38" s="31"/>
      <c r="I38" s="31"/>
      <c r="J38" s="32"/>
    </row>
    <row r="39" spans="2:10" s="10" customFormat="1" ht="12.75">
      <c r="B39" s="33">
        <v>502</v>
      </c>
      <c r="C39" s="36" t="s">
        <v>90</v>
      </c>
      <c r="D39" s="41">
        <v>222879</v>
      </c>
      <c r="E39" s="35">
        <v>2049398</v>
      </c>
      <c r="F39" s="35">
        <v>1748140</v>
      </c>
      <c r="G39" s="40">
        <f t="shared" si="0"/>
        <v>301258</v>
      </c>
      <c r="H39" s="31"/>
      <c r="I39" s="31"/>
      <c r="J39" s="32"/>
    </row>
    <row r="40" spans="2:10" s="10" customFormat="1" ht="14.25" customHeight="1">
      <c r="B40" s="33">
        <v>502</v>
      </c>
      <c r="C40" s="36" t="s">
        <v>122</v>
      </c>
      <c r="D40" s="41">
        <v>222880</v>
      </c>
      <c r="E40" s="35">
        <v>0</v>
      </c>
      <c r="F40" s="35">
        <v>446638</v>
      </c>
      <c r="G40" s="40">
        <f t="shared" si="0"/>
        <v>-446638</v>
      </c>
      <c r="H40" s="31"/>
      <c r="I40" s="31"/>
      <c r="J40" s="32"/>
    </row>
    <row r="41" spans="2:10" s="10" customFormat="1" ht="25.5">
      <c r="B41" s="33">
        <v>502</v>
      </c>
      <c r="C41" s="36" t="s">
        <v>91</v>
      </c>
      <c r="D41" s="41">
        <v>222881</v>
      </c>
      <c r="E41" s="35">
        <v>328330</v>
      </c>
      <c r="F41" s="35">
        <v>282141</v>
      </c>
      <c r="G41" s="40">
        <f t="shared" si="0"/>
        <v>46189</v>
      </c>
      <c r="H41" s="31"/>
      <c r="I41" s="31"/>
      <c r="J41" s="32"/>
    </row>
    <row r="42" spans="2:10" s="10" customFormat="1" ht="25.5">
      <c r="B42" s="33">
        <v>502</v>
      </c>
      <c r="C42" s="36" t="s">
        <v>92</v>
      </c>
      <c r="D42" s="41">
        <v>222883</v>
      </c>
      <c r="E42" s="35">
        <v>2843200</v>
      </c>
      <c r="F42" s="35">
        <v>1184903</v>
      </c>
      <c r="G42" s="40">
        <f t="shared" si="0"/>
        <v>1658297</v>
      </c>
      <c r="H42" s="31"/>
      <c r="I42" s="31"/>
      <c r="J42" s="32"/>
    </row>
    <row r="43" spans="2:10" s="1" customFormat="1" ht="14.25" customHeight="1">
      <c r="B43" s="33">
        <v>502</v>
      </c>
      <c r="C43" s="36" t="s">
        <v>123</v>
      </c>
      <c r="D43" s="41">
        <v>222884</v>
      </c>
      <c r="E43" s="35">
        <v>4900000</v>
      </c>
      <c r="F43" s="35">
        <v>4839591</v>
      </c>
      <c r="G43" s="40">
        <f t="shared" si="0"/>
        <v>60409</v>
      </c>
      <c r="H43" s="31"/>
      <c r="I43" s="31"/>
      <c r="J43" s="32"/>
    </row>
    <row r="44" spans="2:10" ht="14.25" customHeight="1">
      <c r="B44" s="33">
        <v>502</v>
      </c>
      <c r="C44" s="36" t="s">
        <v>124</v>
      </c>
      <c r="D44" s="41">
        <v>222889</v>
      </c>
      <c r="E44" s="35">
        <v>200000</v>
      </c>
      <c r="F44" s="35">
        <v>60101</v>
      </c>
      <c r="G44" s="40">
        <f t="shared" si="0"/>
        <v>139899</v>
      </c>
      <c r="H44" s="31"/>
      <c r="I44" s="31"/>
      <c r="J44" s="32"/>
    </row>
    <row r="45" spans="2:10" ht="14.25" customHeight="1">
      <c r="B45" s="33">
        <v>502</v>
      </c>
      <c r="C45" s="36" t="s">
        <v>125</v>
      </c>
      <c r="D45" s="41">
        <v>222890</v>
      </c>
      <c r="E45" s="35">
        <v>973000</v>
      </c>
      <c r="F45" s="35">
        <v>0</v>
      </c>
      <c r="G45" s="40">
        <f t="shared" si="0"/>
        <v>973000</v>
      </c>
      <c r="H45" s="31"/>
      <c r="I45" s="31"/>
      <c r="J45" s="32"/>
    </row>
    <row r="46" spans="2:10" ht="14.25" customHeight="1">
      <c r="B46" s="33">
        <v>502</v>
      </c>
      <c r="C46" s="36" t="s">
        <v>126</v>
      </c>
      <c r="D46" s="41">
        <v>222891</v>
      </c>
      <c r="E46" s="35">
        <v>300000</v>
      </c>
      <c r="F46" s="35">
        <v>0</v>
      </c>
      <c r="G46" s="40">
        <f t="shared" si="0"/>
        <v>300000</v>
      </c>
      <c r="H46" s="31"/>
      <c r="I46" s="31"/>
      <c r="J46" s="32"/>
    </row>
    <row r="47" spans="2:10" ht="25.5">
      <c r="B47" s="33">
        <v>502</v>
      </c>
      <c r="C47" s="36" t="s">
        <v>127</v>
      </c>
      <c r="D47" s="41">
        <v>222892</v>
      </c>
      <c r="E47" s="35">
        <v>500000</v>
      </c>
      <c r="F47" s="35">
        <v>91379</v>
      </c>
      <c r="G47" s="40">
        <f t="shared" si="0"/>
        <v>408621</v>
      </c>
      <c r="H47" s="31"/>
      <c r="I47" s="31"/>
      <c r="J47" s="32"/>
    </row>
    <row r="48" spans="2:10" ht="12.75">
      <c r="B48" s="33">
        <v>502</v>
      </c>
      <c r="C48" s="36" t="s">
        <v>128</v>
      </c>
      <c r="D48" s="41">
        <v>222896</v>
      </c>
      <c r="E48" s="35">
        <v>0</v>
      </c>
      <c r="F48" s="35">
        <v>226433</v>
      </c>
      <c r="G48" s="40">
        <f t="shared" si="0"/>
        <v>-226433</v>
      </c>
      <c r="H48" s="31"/>
      <c r="I48" s="31"/>
      <c r="J48" s="32"/>
    </row>
    <row r="49" spans="1:10" ht="18.75" customHeight="1" thickBot="1">
      <c r="A49" s="48"/>
      <c r="B49" s="49" t="s">
        <v>1</v>
      </c>
      <c r="C49" s="49"/>
      <c r="D49" s="50"/>
      <c r="E49" s="55">
        <f>SUM(E9:E48)</f>
        <v>36797194</v>
      </c>
      <c r="F49" s="55">
        <f>SUM(F9:F48)</f>
        <v>22968470</v>
      </c>
      <c r="G49" s="55">
        <f>SUM(G9:G48)</f>
        <v>13828724</v>
      </c>
      <c r="H49" s="7"/>
      <c r="I49" s="7"/>
      <c r="J49" s="8"/>
    </row>
    <row r="50" ht="13.5" thickTop="1"/>
    <row r="53" ht="12.75">
      <c r="E53" s="3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18"/>
  <sheetViews>
    <sheetView view="pageLayout" zoomScaleSheetLayoutView="100" workbookViewId="0" topLeftCell="A1">
      <selection activeCell="B8" sqref="B8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2.7109375" style="0" customWidth="1"/>
    <col min="5" max="6" width="13.140625" style="0" customWidth="1"/>
    <col min="7" max="7" width="14.57421875" style="0" customWidth="1"/>
    <col min="8" max="8" width="3.28125" style="0" customWidth="1"/>
    <col min="9" max="9" width="2.57421875" style="0" customWidth="1"/>
    <col min="10" max="10" width="16.28125" style="4" customWidth="1"/>
  </cols>
  <sheetData>
    <row r="1" ht="13.5" thickBot="1"/>
    <row r="2" spans="2:13" ht="26.25" thickBot="1">
      <c r="B2" s="20" t="str">
        <f>+'Plan og Teknik-anlæg'!B2</f>
        <v>Budgetoverførsler fra 2012 til 2013</v>
      </c>
      <c r="C2" s="21"/>
      <c r="D2" s="21"/>
      <c r="E2" s="21"/>
      <c r="F2" s="21"/>
      <c r="G2" s="21"/>
      <c r="H2" s="21"/>
      <c r="I2" s="21"/>
      <c r="J2" s="21"/>
      <c r="K2" s="22"/>
      <c r="L2" s="22"/>
      <c r="M2" s="23"/>
    </row>
    <row r="4" spans="2:3" ht="18">
      <c r="B4" s="17" t="s">
        <v>11</v>
      </c>
      <c r="C4" s="2"/>
    </row>
    <row r="5" ht="18">
      <c r="B5" s="17" t="s">
        <v>68</v>
      </c>
    </row>
    <row r="6" spans="2:13" s="1" customFormat="1" ht="39" customHeight="1">
      <c r="B6" s="26" t="s">
        <v>9</v>
      </c>
      <c r="C6" s="26"/>
      <c r="D6" s="27" t="s">
        <v>10</v>
      </c>
      <c r="E6" s="28" t="s">
        <v>96</v>
      </c>
      <c r="F6" s="28" t="s">
        <v>97</v>
      </c>
      <c r="G6" s="25" t="s">
        <v>95</v>
      </c>
      <c r="H6" s="28"/>
      <c r="I6" s="28"/>
      <c r="J6" s="28" t="s">
        <v>4</v>
      </c>
      <c r="K6" s="24"/>
      <c r="L6" s="24"/>
      <c r="M6" s="24"/>
    </row>
    <row r="7" spans="7:9" ht="24.75" customHeight="1">
      <c r="G7" s="18" t="s">
        <v>7</v>
      </c>
      <c r="H7" s="5"/>
      <c r="I7" s="5"/>
    </row>
    <row r="8" spans="7:9" ht="13.5" customHeight="1">
      <c r="G8" s="11"/>
      <c r="H8" s="5"/>
      <c r="I8" s="5"/>
    </row>
    <row r="9" spans="2:10" s="10" customFormat="1" ht="12.75" customHeight="1">
      <c r="B9"/>
      <c r="C9" s="45" t="s">
        <v>129</v>
      </c>
      <c r="D9"/>
      <c r="E9"/>
      <c r="F9"/>
      <c r="G9" s="11"/>
      <c r="H9" s="5"/>
      <c r="I9" s="5"/>
      <c r="J9"/>
    </row>
    <row r="10" spans="2:10" s="10" customFormat="1" ht="12.75" customHeight="1">
      <c r="B10" s="37">
        <v>502</v>
      </c>
      <c r="C10" s="38" t="s">
        <v>62</v>
      </c>
      <c r="D10" s="44" t="s">
        <v>79</v>
      </c>
      <c r="E10" s="40">
        <v>8058799</v>
      </c>
      <c r="F10" s="40">
        <v>6175231</v>
      </c>
      <c r="G10" s="40">
        <v>1883568</v>
      </c>
      <c r="H10" s="31"/>
      <c r="I10" s="31"/>
      <c r="J10" s="32" t="s">
        <v>130</v>
      </c>
    </row>
    <row r="11" spans="2:10" s="10" customFormat="1" ht="12.75" customHeight="1">
      <c r="B11" s="37">
        <v>502</v>
      </c>
      <c r="C11" s="38" t="s">
        <v>63</v>
      </c>
      <c r="D11" s="44" t="s">
        <v>80</v>
      </c>
      <c r="E11" s="40">
        <v>2181561</v>
      </c>
      <c r="F11" s="40">
        <v>103876</v>
      </c>
      <c r="G11" s="46">
        <v>2077685</v>
      </c>
      <c r="H11" s="31"/>
      <c r="I11" s="31"/>
      <c r="J11" s="32" t="s">
        <v>130</v>
      </c>
    </row>
    <row r="12" spans="3:10" s="1" customFormat="1" ht="12.75">
      <c r="C12" s="1" t="s">
        <v>131</v>
      </c>
      <c r="E12" s="7"/>
      <c r="F12" s="7"/>
      <c r="G12" s="7">
        <v>3961253</v>
      </c>
      <c r="H12" s="7"/>
      <c r="I12" s="7"/>
      <c r="J12" s="8"/>
    </row>
    <row r="13" spans="2:10" ht="12.75">
      <c r="B13" s="1"/>
      <c r="C13" s="1"/>
      <c r="D13" s="1"/>
      <c r="E13" s="7"/>
      <c r="F13" s="7"/>
      <c r="G13" s="7"/>
      <c r="H13" s="7"/>
      <c r="I13" s="7"/>
      <c r="J13" s="8"/>
    </row>
    <row r="14" spans="5:10" ht="12.75">
      <c r="E14" s="3"/>
      <c r="F14" s="3"/>
      <c r="G14" s="3"/>
      <c r="H14" s="3"/>
      <c r="I14" s="3"/>
      <c r="J14" s="6"/>
    </row>
    <row r="15" spans="3:10" ht="12.75">
      <c r="C15" s="45" t="s">
        <v>132</v>
      </c>
      <c r="J15"/>
    </row>
    <row r="16" spans="2:10" ht="14.25" customHeight="1">
      <c r="B16" s="37">
        <v>103</v>
      </c>
      <c r="C16" s="34" t="s">
        <v>137</v>
      </c>
      <c r="D16" s="44" t="s">
        <v>79</v>
      </c>
      <c r="E16" s="40">
        <v>-3080966</v>
      </c>
      <c r="F16" s="40">
        <v>2622633</v>
      </c>
      <c r="G16" s="47">
        <v>-5703599</v>
      </c>
      <c r="H16" s="31"/>
      <c r="I16" s="31"/>
      <c r="J16" s="32" t="s">
        <v>130</v>
      </c>
    </row>
    <row r="18" ht="13.5" thickBot="1">
      <c r="G18" s="52">
        <f>G12+G16</f>
        <v>-1742346</v>
      </c>
    </row>
    <row r="19" ht="13.5" thickTop="1"/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13"/>
  <sheetViews>
    <sheetView tabSelected="1" view="pageLayout" zoomScaleSheetLayoutView="100" workbookViewId="0" topLeftCell="A1">
      <selection activeCell="B8" sqref="B8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8.57421875" style="0" customWidth="1"/>
    <col min="5" max="6" width="13.140625" style="0" customWidth="1"/>
    <col min="7" max="7" width="14.57421875" style="0" customWidth="1"/>
    <col min="8" max="8" width="3.28125" style="0" customWidth="1"/>
    <col min="9" max="9" width="3.00390625" style="0" customWidth="1"/>
    <col min="10" max="10" width="16.28125" style="4" customWidth="1"/>
  </cols>
  <sheetData>
    <row r="1" ht="13.5" thickBot="1"/>
    <row r="2" spans="2:13" ht="26.25" thickBot="1">
      <c r="B2" s="20" t="str">
        <f>+'Plan og Teknik-anlæg'!B2</f>
        <v>Budgetoverførsler fra 2012 til 2013</v>
      </c>
      <c r="C2" s="21"/>
      <c r="D2" s="21"/>
      <c r="E2" s="21"/>
      <c r="F2" s="21"/>
      <c r="G2" s="21"/>
      <c r="H2" s="21"/>
      <c r="I2" s="21"/>
      <c r="J2" s="21"/>
      <c r="K2" s="22"/>
      <c r="L2" s="22"/>
      <c r="M2" s="23"/>
    </row>
    <row r="4" spans="2:3" ht="18">
      <c r="B4" s="2" t="s">
        <v>0</v>
      </c>
      <c r="C4" s="2"/>
    </row>
    <row r="5" ht="18">
      <c r="B5" s="2" t="s">
        <v>69</v>
      </c>
    </row>
    <row r="6" spans="2:13" s="1" customFormat="1" ht="39" customHeight="1">
      <c r="B6" s="26" t="s">
        <v>9</v>
      </c>
      <c r="C6" s="26"/>
      <c r="D6" s="27" t="s">
        <v>10</v>
      </c>
      <c r="E6" s="28" t="s">
        <v>96</v>
      </c>
      <c r="F6" s="28" t="s">
        <v>97</v>
      </c>
      <c r="G6" s="25" t="s">
        <v>95</v>
      </c>
      <c r="H6" s="28"/>
      <c r="I6" s="28"/>
      <c r="J6" s="28" t="s">
        <v>4</v>
      </c>
      <c r="K6" s="24"/>
      <c r="L6" s="24"/>
      <c r="M6" s="24"/>
    </row>
    <row r="7" spans="7:9" ht="24.75" customHeight="1">
      <c r="G7" s="18" t="s">
        <v>7</v>
      </c>
      <c r="H7" s="5"/>
      <c r="I7" s="5"/>
    </row>
    <row r="8" spans="7:9" ht="13.5" customHeight="1">
      <c r="G8" s="11"/>
      <c r="H8" s="5"/>
      <c r="I8" s="5"/>
    </row>
    <row r="9" spans="7:10" ht="12.75">
      <c r="G9" s="11"/>
      <c r="H9" s="5"/>
      <c r="I9" s="5"/>
      <c r="J9"/>
    </row>
    <row r="10" spans="2:10" ht="12.75">
      <c r="B10">
        <v>502</v>
      </c>
      <c r="C10" t="s">
        <v>133</v>
      </c>
      <c r="E10" s="3">
        <v>-6045327</v>
      </c>
      <c r="F10" s="3">
        <v>-2458862</v>
      </c>
      <c r="G10" s="3">
        <f>E10-F10</f>
        <v>-3586465</v>
      </c>
      <c r="H10" s="3"/>
      <c r="I10" s="3"/>
      <c r="J10" s="6" t="s">
        <v>134</v>
      </c>
    </row>
    <row r="11" spans="2:10" s="1" customFormat="1" ht="12.75">
      <c r="B11"/>
      <c r="C11" t="s">
        <v>135</v>
      </c>
      <c r="D11"/>
      <c r="E11" s="3">
        <v>0</v>
      </c>
      <c r="F11" s="3">
        <v>37499</v>
      </c>
      <c r="G11" s="3">
        <f>E11-F11</f>
        <v>-37499</v>
      </c>
      <c r="H11" s="3"/>
      <c r="I11" s="3"/>
      <c r="J11" s="6" t="s">
        <v>134</v>
      </c>
    </row>
    <row r="12" spans="5:10" ht="12.75">
      <c r="E12" s="3"/>
      <c r="F12" s="3"/>
      <c r="G12" s="3"/>
      <c r="H12" s="3"/>
      <c r="I12" s="3"/>
      <c r="J12" s="6"/>
    </row>
    <row r="13" spans="2:10" ht="13.5" thickBot="1">
      <c r="B13" s="1" t="s">
        <v>1</v>
      </c>
      <c r="C13" s="1"/>
      <c r="D13" s="1"/>
      <c r="E13" s="54">
        <f>SUM(E10:E12)</f>
        <v>-6045327</v>
      </c>
      <c r="F13" s="54">
        <f>SUM(F10:F12)</f>
        <v>-2421363</v>
      </c>
      <c r="G13" s="53">
        <f>E13-F13</f>
        <v>-3623964</v>
      </c>
      <c r="H13" s="7"/>
      <c r="I13" s="7"/>
      <c r="J13" s="8"/>
    </row>
    <row r="14" ht="13.5" thickTop="1"/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37216</cp:lastModifiedBy>
  <cp:lastPrinted>2013-03-12T14:22:59Z</cp:lastPrinted>
  <dcterms:created xsi:type="dcterms:W3CDTF">2008-01-30T07:27:00Z</dcterms:created>
  <dcterms:modified xsi:type="dcterms:W3CDTF">2013-03-12T14:24:32Z</dcterms:modified>
  <cp:category/>
  <cp:version/>
  <cp:contentType/>
  <cp:contentStatus/>
</cp:coreProperties>
</file>